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ropbox\sakai\fn\FN\書式サンプル\"/>
    </mc:Choice>
  </mc:AlternateContent>
  <bookViews>
    <workbookView xWindow="0" yWindow="0" windowWidth="20490" windowHeight="8805"/>
  </bookViews>
  <sheets>
    <sheet name="予測PL・BS・C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9" i="1"/>
  <c r="J6" i="1"/>
  <c r="J7" i="1"/>
  <c r="G7" i="1"/>
  <c r="J8" i="1"/>
  <c r="G8" i="1"/>
  <c r="J9" i="1"/>
  <c r="G13" i="1"/>
  <c r="J10" i="1"/>
  <c r="G14" i="1"/>
  <c r="J11" i="1"/>
  <c r="J12" i="1"/>
  <c r="B7" i="1"/>
  <c r="B9" i="1"/>
  <c r="B11" i="1"/>
  <c r="B12" i="1"/>
  <c r="J13" i="1"/>
  <c r="J14" i="1"/>
  <c r="J16" i="1"/>
  <c r="J17" i="1"/>
  <c r="J18" i="1"/>
  <c r="J20" i="1"/>
  <c r="J21" i="1"/>
  <c r="J22" i="1"/>
  <c r="J23" i="1"/>
  <c r="J25" i="1"/>
  <c r="J26" i="1"/>
  <c r="J27" i="1"/>
  <c r="F27" i="1"/>
  <c r="F26" i="1"/>
  <c r="F25" i="1"/>
  <c r="F24" i="1"/>
  <c r="C11" i="1"/>
  <c r="C12" i="1"/>
  <c r="G15" i="1"/>
  <c r="G16" i="1"/>
  <c r="G17" i="1"/>
  <c r="G18" i="1"/>
  <c r="B13" i="1"/>
  <c r="F20" i="1"/>
  <c r="G19" i="1"/>
  <c r="C13" i="1"/>
  <c r="G20" i="1"/>
  <c r="G21" i="1"/>
  <c r="F15" i="1"/>
  <c r="F21" i="1"/>
  <c r="G6" i="1"/>
  <c r="G9" i="1"/>
  <c r="G11" i="1"/>
  <c r="F11" i="1"/>
</calcChain>
</file>

<file path=xl/sharedStrings.xml><?xml version="1.0" encoding="utf-8"?>
<sst xmlns="http://schemas.openxmlformats.org/spreadsheetml/2006/main" count="61" uniqueCount="60">
  <si>
    <t>予測PL・BS・CS</t>
    <rPh sb="0" eb="2">
      <t>ヨソク</t>
    </rPh>
    <phoneticPr fontId="3"/>
  </si>
  <si>
    <t>損益計算書</t>
    <rPh sb="0" eb="2">
      <t>ソンエキ</t>
    </rPh>
    <rPh sb="2" eb="5">
      <t>ケイサンショ</t>
    </rPh>
    <phoneticPr fontId="3"/>
  </si>
  <si>
    <t>貸借対照表</t>
    <rPh sb="0" eb="2">
      <t>タイシャク</t>
    </rPh>
    <rPh sb="2" eb="5">
      <t>タイショウヒョウ</t>
    </rPh>
    <phoneticPr fontId="3"/>
  </si>
  <si>
    <t>キャッシュ・フロー計算書</t>
  </si>
  <si>
    <t>売上高</t>
    <rPh sb="0" eb="2">
      <t>ウリアゲ</t>
    </rPh>
    <rPh sb="2" eb="3">
      <t>ダカ</t>
    </rPh>
    <phoneticPr fontId="3"/>
  </si>
  <si>
    <t>現預金</t>
    <rPh sb="0" eb="3">
      <t>ゲンヨキン</t>
    </rPh>
    <phoneticPr fontId="3"/>
  </si>
  <si>
    <t>税引前営業利益</t>
  </si>
  <si>
    <t>売上原価</t>
    <rPh sb="0" eb="2">
      <t>ウリアゲ</t>
    </rPh>
    <rPh sb="2" eb="4">
      <t>ゲンカ</t>
    </rPh>
    <phoneticPr fontId="3"/>
  </si>
  <si>
    <t>売掛金</t>
    <rPh sb="0" eb="3">
      <t>ウリカケキン</t>
    </rPh>
    <phoneticPr fontId="3"/>
  </si>
  <si>
    <t>減価償却</t>
  </si>
  <si>
    <t>販管費</t>
    <rPh sb="0" eb="3">
      <t>ハンカンヒ</t>
    </rPh>
    <phoneticPr fontId="3"/>
  </si>
  <si>
    <t>棚卸資産</t>
    <rPh sb="0" eb="2">
      <t>タナオロ</t>
    </rPh>
    <rPh sb="2" eb="4">
      <t>シサン</t>
    </rPh>
    <phoneticPr fontId="3"/>
  </si>
  <si>
    <t>売掛金の増減</t>
  </si>
  <si>
    <t>営業利益</t>
    <rPh sb="0" eb="2">
      <t>エイギョウ</t>
    </rPh>
    <rPh sb="2" eb="4">
      <t>リエキ</t>
    </rPh>
    <phoneticPr fontId="3"/>
  </si>
  <si>
    <t>固定資産</t>
    <rPh sb="0" eb="2">
      <t>コテイ</t>
    </rPh>
    <rPh sb="2" eb="4">
      <t>シサン</t>
    </rPh>
    <phoneticPr fontId="3"/>
  </si>
  <si>
    <t>棚卸資産の増減</t>
  </si>
  <si>
    <t>支払利息</t>
    <rPh sb="0" eb="2">
      <t>シハラ</t>
    </rPh>
    <rPh sb="2" eb="4">
      <t>リソク</t>
    </rPh>
    <phoneticPr fontId="3"/>
  </si>
  <si>
    <t>差入保証金</t>
    <rPh sb="0" eb="2">
      <t>サシイレ</t>
    </rPh>
    <rPh sb="2" eb="5">
      <t>ホショウキン</t>
    </rPh>
    <phoneticPr fontId="3"/>
  </si>
  <si>
    <t>買掛金の増減</t>
  </si>
  <si>
    <t>税引前利益</t>
    <rPh sb="0" eb="3">
      <t>ゼイビキマエ</t>
    </rPh>
    <rPh sb="3" eb="5">
      <t>リエキ</t>
    </rPh>
    <phoneticPr fontId="3"/>
  </si>
  <si>
    <t>合計</t>
    <rPh sb="0" eb="2">
      <t>ゴウケイ</t>
    </rPh>
    <phoneticPr fontId="3"/>
  </si>
  <si>
    <t>未払金の増減</t>
  </si>
  <si>
    <t>法人税</t>
    <rPh sb="0" eb="3">
      <t>ホウジンンゼイ</t>
    </rPh>
    <phoneticPr fontId="3"/>
  </si>
  <si>
    <t>支払利息</t>
  </si>
  <si>
    <t>当期純利益</t>
    <rPh sb="0" eb="2">
      <t>トウキ</t>
    </rPh>
    <rPh sb="2" eb="5">
      <t>ジュンリエキ</t>
    </rPh>
    <phoneticPr fontId="3"/>
  </si>
  <si>
    <t>買掛金</t>
    <rPh sb="0" eb="3">
      <t>カイカケキン</t>
    </rPh>
    <phoneticPr fontId="3"/>
  </si>
  <si>
    <t>法人税</t>
  </si>
  <si>
    <t>未払金</t>
    <rPh sb="0" eb="2">
      <t>ミハラ</t>
    </rPh>
    <rPh sb="2" eb="3">
      <t>キン</t>
    </rPh>
    <phoneticPr fontId="3"/>
  </si>
  <si>
    <t>営業CF</t>
  </si>
  <si>
    <t>投資計画</t>
    <rPh sb="0" eb="2">
      <t>トウシ</t>
    </rPh>
    <rPh sb="2" eb="4">
      <t>ケイカク</t>
    </rPh>
    <phoneticPr fontId="3"/>
  </si>
  <si>
    <t>未払法人税</t>
    <rPh sb="0" eb="2">
      <t>ミハラ</t>
    </rPh>
    <rPh sb="2" eb="5">
      <t>ホウジンゼイ</t>
    </rPh>
    <phoneticPr fontId="3"/>
  </si>
  <si>
    <t>固定資産の増減</t>
    <rPh sb="0" eb="4">
      <t>コテイシサン</t>
    </rPh>
    <rPh sb="5" eb="7">
      <t>ゾウゲン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</si>
  <si>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</si>
  <si>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敷金保証金の増減</t>
  </si>
  <si>
    <t>減価償却費</t>
    <rPh sb="0" eb="5">
      <t>ゲンカショウキャクヒ</t>
    </rPh>
    <phoneticPr fontId="3"/>
  </si>
  <si>
    <t>長期借入金</t>
    <rPh sb="0" eb="2">
      <t>チョウキ</t>
    </rPh>
    <rPh sb="2" eb="5">
      <t>カリイレキン</t>
    </rPh>
    <phoneticPr fontId="3"/>
  </si>
  <si>
    <t>固定資産の増加</t>
  </si>
  <si>
    <t>その他資産の増減</t>
    <rPh sb="2" eb="3">
      <t>タ</t>
    </rPh>
    <rPh sb="3" eb="5">
      <t>シサン</t>
    </rPh>
    <rPh sb="6" eb="8">
      <t>ゾウゲン</t>
    </rPh>
    <phoneticPr fontId="3"/>
  </si>
  <si>
    <t>資本金（準備金含）</t>
    <rPh sb="0" eb="3">
      <t>シホンキン</t>
    </rPh>
    <rPh sb="4" eb="6">
      <t>ジュンビ</t>
    </rPh>
    <rPh sb="6" eb="7">
      <t>キン</t>
    </rPh>
    <rPh sb="7" eb="8">
      <t>フク</t>
    </rPh>
    <phoneticPr fontId="3"/>
  </si>
  <si>
    <t>投資CF</t>
  </si>
  <si>
    <t>留保利益</t>
    <rPh sb="0" eb="2">
      <t>リュウホ</t>
    </rPh>
    <rPh sb="2" eb="4">
      <t>リエキ</t>
    </rPh>
    <phoneticPr fontId="3"/>
  </si>
  <si>
    <t>資金計画</t>
    <rPh sb="0" eb="2">
      <t>シキン</t>
    </rPh>
    <rPh sb="2" eb="4">
      <t>ケイカク</t>
    </rPh>
    <phoneticPr fontId="3"/>
  </si>
  <si>
    <t>当期純利益</t>
    <rPh sb="0" eb="2">
      <t>トウキ</t>
    </rPh>
    <rPh sb="2" eb="3">
      <t>ジュン</t>
    </rPh>
    <rPh sb="3" eb="5">
      <t>リエキ</t>
    </rPh>
    <phoneticPr fontId="3"/>
  </si>
  <si>
    <t>短期借入金の増減</t>
  </si>
  <si>
    <t>短期借入金（借入）</t>
    <rPh sb="0" eb="2">
      <t>タンキ</t>
    </rPh>
    <rPh sb="2" eb="5">
      <t>カリイレキン</t>
    </rPh>
    <rPh sb="6" eb="8">
      <t>カリイレ</t>
    </rPh>
    <phoneticPr fontId="3"/>
  </si>
  <si>
    <t>長期借入金の増減</t>
  </si>
  <si>
    <t>短期借入金（返済）</t>
    <rPh sb="0" eb="2">
      <t>タンキ</t>
    </rPh>
    <rPh sb="2" eb="5">
      <t>カリイレキン</t>
    </rPh>
    <rPh sb="6" eb="8">
      <t>ヘンサイ</t>
    </rPh>
    <phoneticPr fontId="3"/>
  </si>
  <si>
    <t>資本金の増減</t>
  </si>
  <si>
    <t>長期借入金（借入）</t>
    <rPh sb="0" eb="2">
      <t>チョウキ</t>
    </rPh>
    <rPh sb="2" eb="4">
      <t>カリイレ</t>
    </rPh>
    <rPh sb="4" eb="5">
      <t>キン</t>
    </rPh>
    <rPh sb="6" eb="8">
      <t>カリイレ</t>
    </rPh>
    <phoneticPr fontId="3"/>
  </si>
  <si>
    <t>比率分析</t>
    <rPh sb="0" eb="2">
      <t>ヒリツ</t>
    </rPh>
    <rPh sb="2" eb="4">
      <t>ブンセキ</t>
    </rPh>
    <phoneticPr fontId="3"/>
  </si>
  <si>
    <t>財務CF</t>
  </si>
  <si>
    <t>長期借入金（返済）</t>
    <rPh sb="0" eb="2">
      <t>チョウキ</t>
    </rPh>
    <rPh sb="2" eb="4">
      <t>カリイレ</t>
    </rPh>
    <rPh sb="4" eb="5">
      <t>キン</t>
    </rPh>
    <rPh sb="6" eb="8">
      <t>ヘンサイ</t>
    </rPh>
    <phoneticPr fontId="3"/>
  </si>
  <si>
    <t>売上債権比率</t>
    <rPh sb="0" eb="2">
      <t>ウリアゲ</t>
    </rPh>
    <rPh sb="2" eb="4">
      <t>サイケン</t>
    </rPh>
    <rPh sb="4" eb="6">
      <t>ヒリツ</t>
    </rPh>
    <phoneticPr fontId="3"/>
  </si>
  <si>
    <t>資本金の増減</t>
    <rPh sb="0" eb="2">
      <t>シホン</t>
    </rPh>
    <rPh sb="2" eb="3">
      <t>キン</t>
    </rPh>
    <rPh sb="4" eb="6">
      <t>ゾウゲン</t>
    </rPh>
    <phoneticPr fontId="3"/>
  </si>
  <si>
    <t>棚卸資産比率</t>
    <rPh sb="0" eb="2">
      <t>タナオロ</t>
    </rPh>
    <rPh sb="2" eb="4">
      <t>シサン</t>
    </rPh>
    <rPh sb="4" eb="6">
      <t>ヒリツ</t>
    </rPh>
    <phoneticPr fontId="3"/>
  </si>
  <si>
    <t>CFの増減</t>
  </si>
  <si>
    <t>仕入債務比率</t>
    <rPh sb="0" eb="2">
      <t>シイ</t>
    </rPh>
    <rPh sb="2" eb="4">
      <t>サイム</t>
    </rPh>
    <rPh sb="4" eb="6">
      <t>ヒリツ</t>
    </rPh>
    <phoneticPr fontId="3"/>
  </si>
  <si>
    <t>期首現預金</t>
  </si>
  <si>
    <t>未払債務比率</t>
    <rPh sb="0" eb="2">
      <t>ミハラ</t>
    </rPh>
    <rPh sb="2" eb="4">
      <t>サイム</t>
    </rPh>
    <rPh sb="4" eb="6">
      <t>ヒリツ</t>
    </rPh>
    <phoneticPr fontId="3"/>
  </si>
  <si>
    <t>期末現預金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</si>
</sst>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&quot;△ &quot;#,##0"/>
    <numFmt numFmtId="165" formatCode="0;&quot;△ &quot;0"/>
    <numFmt numFmtId="166" formatCode="0.0_);[Red]\(0.0\)"/>
  </numFmts>
  <fonts count="1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Calibri"/>
      <family val="3"/>
      <charset val="128"/>
      <scheme val="minor"/>
    </font>
    <font>
      <sz val="12"/>
      <color rgb="FF92D050"/>
      <name val="メイリオ"/>
      <family val="3"/>
      <charset val="128"/>
    </font>
    <font>
      <sz val="10"/>
      <color rgb="FF92D050"/>
      <name val="メイリオ"/>
      <family val="3"/>
      <charset val="128"/>
    </font>
    <font>
      <sz val="10"/>
      <color rgb="FF00B0F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ill="0" applyBorder="0" applyProtection="0">
      <alignment vertical="center"/>
    </xf>
  </cellStyleXfs>
  <cellXfs count="27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8" fillId="2" borderId="2" xfId="0" applyFont="1" applyFill="1" applyBorder="1">
      <alignment vertical="center"/>
    </xf>
    <xf numFmtId="164" fontId="8" fillId="2" borderId="2" xfId="0" applyNumberFormat="1" applyFont="1" applyFill="1" applyBorder="1">
      <alignment vertical="center"/>
    </xf>
    <xf numFmtId="164" fontId="9" fillId="2" borderId="2" xfId="0" applyNumberFormat="1" applyFont="1" applyFill="1" applyBorder="1">
      <alignment vertical="center"/>
    </xf>
    <xf numFmtId="164" fontId="4" fillId="2" borderId="2" xfId="0" applyNumberFormat="1" applyFont="1" applyFill="1" applyBorder="1">
      <alignment vertical="center"/>
    </xf>
    <xf numFmtId="0" fontId="9" fillId="2" borderId="2" xfId="0" applyFont="1" applyFill="1" applyBorder="1">
      <alignment vertical="center"/>
    </xf>
    <xf numFmtId="38" fontId="10" fillId="2" borderId="2" xfId="1" applyFont="1" applyFill="1" applyBorder="1">
      <alignment vertical="center"/>
    </xf>
    <xf numFmtId="165" fontId="4" fillId="2" borderId="2" xfId="0" applyNumberFormat="1" applyFont="1" applyFill="1" applyBorder="1">
      <alignment vertical="center"/>
    </xf>
    <xf numFmtId="38" fontId="9" fillId="2" borderId="2" xfId="0" applyNumberFormat="1" applyFont="1" applyFill="1" applyBorder="1">
      <alignment vertical="center"/>
    </xf>
    <xf numFmtId="164" fontId="10" fillId="2" borderId="2" xfId="1" applyNumberFormat="1" applyFont="1" applyFill="1" applyBorder="1">
      <alignment vertical="center"/>
    </xf>
    <xf numFmtId="38" fontId="4" fillId="2" borderId="2" xfId="1" applyFont="1" applyFill="1" applyBorder="1">
      <alignment vertical="center"/>
    </xf>
    <xf numFmtId="166" fontId="10" fillId="2" borderId="2" xfId="1" applyNumberFormat="1" applyFont="1" applyFill="1" applyBorder="1">
      <alignment vertical="center"/>
    </xf>
    <xf numFmtId="166" fontId="4" fillId="2" borderId="2" xfId="0" applyNumberFormat="1" applyFont="1" applyFill="1" applyBorder="1">
      <alignment vertical="center"/>
    </xf>
    <xf numFmtId="164" fontId="4" fillId="2" borderId="2" xfId="1" applyNumberFormat="1" applyFont="1" applyFill="1" applyBorder="1">
      <alignment vertical="center"/>
    </xf>
    <xf numFmtId="0" fontId="0" fillId="2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A2" sqref="A2:J28"/>
    </sheetView>
  </sheetViews>
  <sheetFormatPr defaultColWidth="8.875" defaultRowHeight="18" customHeight="1"/>
  <cols>
    <col min="1" max="1" width="18.625" customWidth="1"/>
    <col min="2" max="3" width="9.625" customWidth="1"/>
    <col min="4" max="4" width="5.125" customWidth="1"/>
    <col min="5" max="5" width="18.625" customWidth="1"/>
    <col min="6" max="7" width="9.625" customWidth="1"/>
    <col min="8" max="8" width="5.125" customWidth="1"/>
    <col min="9" max="9" width="27.625" customWidth="1"/>
    <col min="10" max="10" width="9.625" customWidth="1"/>
  </cols>
  <sheetData>
    <row r="1" spans="1:10" ht="18" customHeight="1">
      <c r="A1" s="1"/>
      <c r="B1" s="2"/>
      <c r="C1" s="2"/>
      <c r="D1" s="3"/>
      <c r="E1" s="1"/>
      <c r="F1" s="3"/>
      <c r="G1" s="3"/>
      <c r="H1" s="3"/>
      <c r="I1" s="1"/>
      <c r="J1" s="2"/>
    </row>
    <row r="2" spans="1:10" ht="18" customHeight="1">
      <c r="A2" s="4" t="s">
        <v>0</v>
      </c>
      <c r="B2" s="5"/>
      <c r="C2" s="5"/>
      <c r="D2" s="6"/>
      <c r="E2" s="7"/>
      <c r="F2" s="6"/>
      <c r="G2" s="6"/>
      <c r="H2" s="6"/>
      <c r="I2" s="7"/>
      <c r="J2" s="5"/>
    </row>
    <row r="3" spans="1:10" ht="18" customHeight="1">
      <c r="A3" s="7"/>
      <c r="B3" s="5"/>
      <c r="C3" s="5"/>
      <c r="D3" s="6"/>
      <c r="E3" s="7"/>
      <c r="F3" s="6"/>
      <c r="G3" s="6"/>
      <c r="H3" s="6"/>
      <c r="I3" s="7"/>
      <c r="J3" s="5"/>
    </row>
    <row r="4" spans="1:10" ht="18" customHeight="1">
      <c r="A4" s="8" t="s">
        <v>1</v>
      </c>
      <c r="B4" s="9"/>
      <c r="C4" s="9"/>
      <c r="D4" s="10"/>
      <c r="E4" s="8" t="s">
        <v>2</v>
      </c>
      <c r="F4" s="11"/>
      <c r="G4" s="11"/>
      <c r="H4" s="10"/>
      <c r="I4" s="8" t="s">
        <v>3</v>
      </c>
      <c r="J4" s="9"/>
    </row>
    <row r="5" spans="1:10" ht="18" customHeight="1">
      <c r="A5" s="12"/>
      <c r="B5" s="9">
        <v>2015</v>
      </c>
      <c r="C5" s="9">
        <v>2016</v>
      </c>
      <c r="D5" s="10"/>
      <c r="E5" s="12"/>
      <c r="F5" s="9">
        <v>2015</v>
      </c>
      <c r="G5" s="9">
        <v>2016</v>
      </c>
      <c r="H5" s="10"/>
      <c r="I5" s="12"/>
      <c r="J5" s="9">
        <v>2016</v>
      </c>
    </row>
    <row r="6" spans="1:10" ht="18" customHeight="1">
      <c r="A6" s="12" t="s">
        <v>4</v>
      </c>
      <c r="B6" s="13">
        <v>840</v>
      </c>
      <c r="C6" s="13">
        <v>900</v>
      </c>
      <c r="D6" s="10"/>
      <c r="E6" s="12" t="s">
        <v>5</v>
      </c>
      <c r="F6" s="14">
        <v>60</v>
      </c>
      <c r="G6" s="15">
        <f>J27</f>
        <v>44.133333333333354</v>
      </c>
      <c r="H6" s="10"/>
      <c r="I6" s="12" t="s">
        <v>6</v>
      </c>
      <c r="J6" s="9">
        <f>C9</f>
        <v>160</v>
      </c>
    </row>
    <row r="7" spans="1:10" ht="18" customHeight="1">
      <c r="A7" s="12" t="s">
        <v>7</v>
      </c>
      <c r="B7" s="13">
        <f>B6*0.4</f>
        <v>336</v>
      </c>
      <c r="C7" s="13">
        <f>C6*0.4</f>
        <v>360</v>
      </c>
      <c r="D7" s="10"/>
      <c r="E7" s="12" t="s">
        <v>8</v>
      </c>
      <c r="F7" s="14">
        <v>85</v>
      </c>
      <c r="G7" s="15">
        <f>C6/12*G24</f>
        <v>112.5</v>
      </c>
      <c r="H7" s="10"/>
      <c r="I7" s="12" t="s">
        <v>9</v>
      </c>
      <c r="J7" s="9">
        <f>C17</f>
        <v>40</v>
      </c>
    </row>
    <row r="8" spans="1:10" ht="18" customHeight="1">
      <c r="A8" s="12" t="s">
        <v>10</v>
      </c>
      <c r="B8" s="13">
        <v>350</v>
      </c>
      <c r="C8" s="13">
        <v>380</v>
      </c>
      <c r="D8" s="10"/>
      <c r="E8" s="12" t="s">
        <v>11</v>
      </c>
      <c r="F8" s="14">
        <v>94</v>
      </c>
      <c r="G8" s="15">
        <f>C7/12*G25</f>
        <v>90</v>
      </c>
      <c r="H8" s="10"/>
      <c r="I8" s="12" t="s">
        <v>12</v>
      </c>
      <c r="J8" s="16">
        <f>F7-G7</f>
        <v>-27.5</v>
      </c>
    </row>
    <row r="9" spans="1:10" ht="18" customHeight="1">
      <c r="A9" s="12" t="s">
        <v>13</v>
      </c>
      <c r="B9" s="17">
        <f>B6-B7-B8</f>
        <v>154</v>
      </c>
      <c r="C9" s="17">
        <f>C6-C7-C8</f>
        <v>160</v>
      </c>
      <c r="D9" s="10"/>
      <c r="E9" s="12" t="s">
        <v>14</v>
      </c>
      <c r="F9" s="14">
        <v>80</v>
      </c>
      <c r="G9" s="15">
        <f>F9+C16-C17</f>
        <v>240</v>
      </c>
      <c r="H9" s="10"/>
      <c r="I9" s="12" t="s">
        <v>15</v>
      </c>
      <c r="J9" s="16">
        <f>F8-G8</f>
        <v>4</v>
      </c>
    </row>
    <row r="10" spans="1:10" ht="18" customHeight="1">
      <c r="A10" s="12" t="s">
        <v>16</v>
      </c>
      <c r="B10" s="13">
        <v>5</v>
      </c>
      <c r="C10" s="13">
        <v>6</v>
      </c>
      <c r="D10" s="10"/>
      <c r="E10" s="12" t="s">
        <v>17</v>
      </c>
      <c r="F10" s="14">
        <v>120</v>
      </c>
      <c r="G10" s="14">
        <v>120</v>
      </c>
      <c r="H10" s="10"/>
      <c r="I10" s="12" t="s">
        <v>18</v>
      </c>
      <c r="J10" s="16">
        <f>G13-F13</f>
        <v>4</v>
      </c>
    </row>
    <row r="11" spans="1:10" ht="18" customHeight="1">
      <c r="A11" s="12" t="s">
        <v>19</v>
      </c>
      <c r="B11" s="17">
        <f>B9-B10</f>
        <v>149</v>
      </c>
      <c r="C11" s="17">
        <f>C9-C10</f>
        <v>154</v>
      </c>
      <c r="D11" s="10"/>
      <c r="E11" s="12" t="s">
        <v>20</v>
      </c>
      <c r="F11" s="16">
        <f>SUM(F6:F10)</f>
        <v>439</v>
      </c>
      <c r="G11" s="16">
        <f>SUM(G6:G10)</f>
        <v>606.63333333333333</v>
      </c>
      <c r="H11" s="10"/>
      <c r="I11" s="12" t="s">
        <v>21</v>
      </c>
      <c r="J11" s="16">
        <f>G14-F14</f>
        <v>4.3333333333333357</v>
      </c>
    </row>
    <row r="12" spans="1:10" ht="18" customHeight="1">
      <c r="A12" s="12" t="s">
        <v>22</v>
      </c>
      <c r="B12" s="18">
        <f>B11*0.3</f>
        <v>44.699999999999996</v>
      </c>
      <c r="C12" s="18">
        <f>C11*0.3</f>
        <v>46.199999999999996</v>
      </c>
      <c r="D12" s="10"/>
      <c r="E12" s="12"/>
      <c r="F12" s="16"/>
      <c r="G12" s="16"/>
      <c r="H12" s="10"/>
      <c r="I12" s="12" t="s">
        <v>23</v>
      </c>
      <c r="J12" s="19">
        <f>-C10</f>
        <v>-6</v>
      </c>
    </row>
    <row r="13" spans="1:10" ht="18" customHeight="1">
      <c r="A13" s="12" t="s">
        <v>24</v>
      </c>
      <c r="B13" s="20">
        <f>B11-B12</f>
        <v>104.30000000000001</v>
      </c>
      <c r="C13" s="20">
        <f>C11-C12</f>
        <v>107.80000000000001</v>
      </c>
      <c r="D13" s="10"/>
      <c r="E13" s="12" t="s">
        <v>25</v>
      </c>
      <c r="F13" s="14">
        <v>50</v>
      </c>
      <c r="G13" s="15">
        <f>C7/12*G26</f>
        <v>54</v>
      </c>
      <c r="H13" s="10"/>
      <c r="I13" s="12" t="s">
        <v>26</v>
      </c>
      <c r="J13" s="21">
        <f>-B12</f>
        <v>-44.699999999999996</v>
      </c>
    </row>
    <row r="14" spans="1:10" ht="18" customHeight="1">
      <c r="A14" s="12"/>
      <c r="B14" s="13"/>
      <c r="C14" s="13"/>
      <c r="D14" s="10"/>
      <c r="E14" s="12" t="s">
        <v>27</v>
      </c>
      <c r="F14" s="14">
        <v>40</v>
      </c>
      <c r="G14" s="15">
        <f>C8/12*G27</f>
        <v>44.333333333333336</v>
      </c>
      <c r="H14" s="10"/>
      <c r="I14" s="12" t="s">
        <v>28</v>
      </c>
      <c r="J14" s="22">
        <f>SUM(J6:J13)</f>
        <v>134.13333333333335</v>
      </c>
    </row>
    <row r="15" spans="1:10" ht="18" customHeight="1">
      <c r="A15" s="8" t="s">
        <v>29</v>
      </c>
      <c r="B15" s="13"/>
      <c r="C15" s="17">
        <v>2016</v>
      </c>
      <c r="D15" s="10"/>
      <c r="E15" s="12" t="s">
        <v>30</v>
      </c>
      <c r="F15" s="14">
        <f>B12</f>
        <v>44.699999999999996</v>
      </c>
      <c r="G15" s="15">
        <f>C12</f>
        <v>46.199999999999996</v>
      </c>
      <c r="H15" s="10"/>
      <c r="I15" s="12"/>
      <c r="J15" s="9"/>
    </row>
    <row r="16" spans="1:10" ht="18" customHeight="1">
      <c r="A16" s="12" t="s">
        <v>31</v>
      </c>
      <c r="B16" s="13"/>
      <c r="C16" s="13">
        <v>200</v>
      </c>
      <c r="D16" s="10"/>
      <c r="E16" s="12" t="s">
        <v>32</v>
      </c>
      <c r="F16" s="14">
        <v>50</v>
      </c>
      <c r="G16" s="15">
        <f>F16+C21+C22</f>
        <v>150</v>
      </c>
      <c r="H16" s="10"/>
      <c r="I16" s="12" t="s">
        <v>33</v>
      </c>
      <c r="J16" s="9">
        <f>C18</f>
        <v>0</v>
      </c>
    </row>
    <row r="17" spans="1:10" ht="18" customHeight="1">
      <c r="A17" s="12" t="s">
        <v>34</v>
      </c>
      <c r="B17" s="13"/>
      <c r="C17" s="13">
        <v>40</v>
      </c>
      <c r="D17" s="10"/>
      <c r="E17" s="12" t="s">
        <v>35</v>
      </c>
      <c r="F17" s="14">
        <v>50</v>
      </c>
      <c r="G17" s="15">
        <f>F17+C23+C24</f>
        <v>0</v>
      </c>
      <c r="H17" s="10"/>
      <c r="I17" s="12" t="s">
        <v>36</v>
      </c>
      <c r="J17" s="9">
        <f>-C16</f>
        <v>-200</v>
      </c>
    </row>
    <row r="18" spans="1:10" ht="18" customHeight="1">
      <c r="A18" s="12" t="s">
        <v>37</v>
      </c>
      <c r="B18" s="13"/>
      <c r="C18" s="13">
        <v>0</v>
      </c>
      <c r="D18" s="10"/>
      <c r="E18" s="12" t="s">
        <v>38</v>
      </c>
      <c r="F18" s="14">
        <v>50</v>
      </c>
      <c r="G18" s="15">
        <f>F18+C25</f>
        <v>50</v>
      </c>
      <c r="H18" s="10"/>
      <c r="I18" s="12" t="s">
        <v>39</v>
      </c>
      <c r="J18" s="9">
        <f>SUM(J16:J17)</f>
        <v>-200</v>
      </c>
    </row>
    <row r="19" spans="1:10" ht="18" customHeight="1">
      <c r="A19" s="12"/>
      <c r="B19" s="13"/>
      <c r="C19" s="13"/>
      <c r="D19" s="10"/>
      <c r="E19" s="12" t="s">
        <v>40</v>
      </c>
      <c r="F19" s="14">
        <v>50</v>
      </c>
      <c r="G19" s="15">
        <f>F19+F20</f>
        <v>154.30000000000001</v>
      </c>
      <c r="H19" s="10"/>
      <c r="I19" s="12"/>
      <c r="J19" s="9"/>
    </row>
    <row r="20" spans="1:10" ht="18" customHeight="1">
      <c r="A20" s="8" t="s">
        <v>41</v>
      </c>
      <c r="B20" s="13"/>
      <c r="C20" s="17">
        <v>2016</v>
      </c>
      <c r="D20" s="10"/>
      <c r="E20" s="12" t="s">
        <v>42</v>
      </c>
      <c r="F20" s="14">
        <f>B13</f>
        <v>104.30000000000001</v>
      </c>
      <c r="G20" s="15">
        <f>C13</f>
        <v>107.80000000000001</v>
      </c>
      <c r="H20" s="10"/>
      <c r="I20" s="12" t="s">
        <v>43</v>
      </c>
      <c r="J20" s="16">
        <f>C21+C22</f>
        <v>100</v>
      </c>
    </row>
    <row r="21" spans="1:10" ht="18" customHeight="1">
      <c r="A21" s="12" t="s">
        <v>44</v>
      </c>
      <c r="B21" s="13"/>
      <c r="C21" s="14">
        <v>200</v>
      </c>
      <c r="D21" s="10"/>
      <c r="E21" s="12" t="s">
        <v>20</v>
      </c>
      <c r="F21" s="16">
        <f>SUM(F13:F20)</f>
        <v>439</v>
      </c>
      <c r="G21" s="16">
        <f>SUM(G13:G20)</f>
        <v>606.63333333333333</v>
      </c>
      <c r="H21" s="10"/>
      <c r="I21" s="12" t="s">
        <v>45</v>
      </c>
      <c r="J21" s="16">
        <f>C23+C24</f>
        <v>-50</v>
      </c>
    </row>
    <row r="22" spans="1:10" ht="18" customHeight="1">
      <c r="A22" s="12" t="s">
        <v>46</v>
      </c>
      <c r="B22" s="13"/>
      <c r="C22" s="14">
        <v>-100</v>
      </c>
      <c r="D22" s="10"/>
      <c r="E22" s="12"/>
      <c r="F22" s="11"/>
      <c r="G22" s="11"/>
      <c r="H22" s="10"/>
      <c r="I22" s="12" t="s">
        <v>47</v>
      </c>
      <c r="J22" s="16">
        <f>C25</f>
        <v>0</v>
      </c>
    </row>
    <row r="23" spans="1:10" ht="18" customHeight="1">
      <c r="A23" s="12" t="s">
        <v>48</v>
      </c>
      <c r="B23" s="13"/>
      <c r="C23" s="14">
        <v>0</v>
      </c>
      <c r="D23" s="10"/>
      <c r="E23" s="8" t="s">
        <v>49</v>
      </c>
      <c r="F23" s="9">
        <v>2015</v>
      </c>
      <c r="G23" s="9">
        <v>2016</v>
      </c>
      <c r="H23" s="10"/>
      <c r="I23" s="12" t="s">
        <v>50</v>
      </c>
      <c r="J23" s="16">
        <f>SUM(J20:J22)</f>
        <v>50</v>
      </c>
    </row>
    <row r="24" spans="1:10" ht="18" customHeight="1">
      <c r="A24" s="12" t="s">
        <v>51</v>
      </c>
      <c r="B24" s="13"/>
      <c r="C24" s="14">
        <v>-50</v>
      </c>
      <c r="D24" s="10"/>
      <c r="E24" s="12" t="s">
        <v>52</v>
      </c>
      <c r="F24" s="23">
        <f>F7/(B6/12)</f>
        <v>1.2142857142857142</v>
      </c>
      <c r="G24" s="24">
        <v>1.5</v>
      </c>
      <c r="H24" s="10"/>
      <c r="I24" s="12"/>
      <c r="J24" s="9"/>
    </row>
    <row r="25" spans="1:10" ht="18" customHeight="1">
      <c r="A25" s="12" t="s">
        <v>53</v>
      </c>
      <c r="B25" s="13"/>
      <c r="C25" s="14">
        <v>0</v>
      </c>
      <c r="D25" s="10"/>
      <c r="E25" s="12" t="s">
        <v>54</v>
      </c>
      <c r="F25" s="23">
        <f>F8/(B7/12)</f>
        <v>3.3571428571428572</v>
      </c>
      <c r="G25" s="24">
        <v>3</v>
      </c>
      <c r="H25" s="10"/>
      <c r="I25" s="12" t="s">
        <v>55</v>
      </c>
      <c r="J25" s="25">
        <f>J14+J18+J23</f>
        <v>-15.866666666666646</v>
      </c>
    </row>
    <row r="26" spans="1:10" ht="18" customHeight="1">
      <c r="A26" s="12"/>
      <c r="B26" s="9"/>
      <c r="C26" s="9"/>
      <c r="D26" s="10"/>
      <c r="E26" s="12" t="s">
        <v>56</v>
      </c>
      <c r="F26" s="24">
        <f>F13/(B7/12)</f>
        <v>1.7857142857142858</v>
      </c>
      <c r="G26" s="24">
        <v>1.8</v>
      </c>
      <c r="H26" s="10"/>
      <c r="I26" s="12" t="s">
        <v>57</v>
      </c>
      <c r="J26" s="16">
        <f>F6</f>
        <v>60</v>
      </c>
    </row>
    <row r="27" spans="1:10" ht="18" customHeight="1">
      <c r="A27" s="12"/>
      <c r="B27" s="9"/>
      <c r="C27" s="9"/>
      <c r="D27" s="10"/>
      <c r="E27" s="12" t="s">
        <v>58</v>
      </c>
      <c r="F27" s="24">
        <f>F14/(B8/12)</f>
        <v>1.3714285714285714</v>
      </c>
      <c r="G27" s="24">
        <v>1.4</v>
      </c>
      <c r="H27" s="10"/>
      <c r="I27" s="12" t="s">
        <v>59</v>
      </c>
      <c r="J27" s="22">
        <f>J25+J26</f>
        <v>44.133333333333354</v>
      </c>
    </row>
    <row r="28" spans="1:10" ht="18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</row>
  </sheetData>
  <phoneticPr fontId="3"/>
  <pageMargins left="0.75" right="0.75" top="1" bottom="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予測PL・BS・CS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2015-11-15T16:09:20Z</dcterms:created>
  <dcterms:modified xsi:type="dcterms:W3CDTF">2015-12-13T14:57:34Z</dcterms:modified>
</cp:coreProperties>
</file>