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書式サンプル\"/>
    </mc:Choice>
  </mc:AlternateContent>
  <bookViews>
    <workbookView xWindow="0" yWindow="0" windowWidth="20490" windowHeight="8805"/>
  </bookViews>
  <sheets>
    <sheet name="変動損益計算書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28" i="1"/>
  <c r="O15" i="1"/>
  <c r="O28" i="1"/>
  <c r="N15" i="1"/>
  <c r="N28" i="1"/>
  <c r="M15" i="1"/>
  <c r="M28" i="1"/>
  <c r="L15" i="1"/>
  <c r="L28" i="1"/>
  <c r="K15" i="1"/>
  <c r="K28" i="1"/>
  <c r="J15" i="1"/>
  <c r="J28" i="1"/>
  <c r="I15" i="1"/>
  <c r="I28" i="1"/>
  <c r="H15" i="1"/>
  <c r="H28" i="1"/>
  <c r="G15" i="1"/>
  <c r="G28" i="1"/>
  <c r="F15" i="1"/>
  <c r="F28" i="1"/>
  <c r="E15" i="1"/>
  <c r="E28" i="1"/>
  <c r="P7" i="1"/>
  <c r="P12" i="1"/>
  <c r="P27" i="1"/>
  <c r="O7" i="1"/>
  <c r="O12" i="1"/>
  <c r="O27" i="1"/>
  <c r="N7" i="1"/>
  <c r="N12" i="1"/>
  <c r="N27" i="1"/>
  <c r="M7" i="1"/>
  <c r="M12" i="1"/>
  <c r="M27" i="1"/>
  <c r="L7" i="1"/>
  <c r="L12" i="1"/>
  <c r="L27" i="1"/>
  <c r="K7" i="1"/>
  <c r="K12" i="1"/>
  <c r="K27" i="1"/>
  <c r="J7" i="1"/>
  <c r="J12" i="1"/>
  <c r="J27" i="1"/>
  <c r="I7" i="1"/>
  <c r="I12" i="1"/>
  <c r="I27" i="1"/>
  <c r="H7" i="1"/>
  <c r="H12" i="1"/>
  <c r="H27" i="1"/>
  <c r="G7" i="1"/>
  <c r="G12" i="1"/>
  <c r="G27" i="1"/>
  <c r="F7" i="1"/>
  <c r="F12" i="1"/>
  <c r="F27" i="1"/>
  <c r="E7" i="1"/>
  <c r="E12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14" i="1"/>
  <c r="P13" i="1"/>
  <c r="P22" i="1"/>
  <c r="P23" i="1"/>
  <c r="P25" i="1"/>
  <c r="O14" i="1"/>
  <c r="O13" i="1"/>
  <c r="O22" i="1"/>
  <c r="O23" i="1"/>
  <c r="O25" i="1"/>
  <c r="N14" i="1"/>
  <c r="N13" i="1"/>
  <c r="N22" i="1"/>
  <c r="N23" i="1"/>
  <c r="N25" i="1"/>
  <c r="M14" i="1"/>
  <c r="M13" i="1"/>
  <c r="M22" i="1"/>
  <c r="M23" i="1"/>
  <c r="M25" i="1"/>
  <c r="L14" i="1"/>
  <c r="L13" i="1"/>
  <c r="L22" i="1"/>
  <c r="L23" i="1"/>
  <c r="L25" i="1"/>
  <c r="K14" i="1"/>
  <c r="K13" i="1"/>
  <c r="K22" i="1"/>
  <c r="K23" i="1"/>
  <c r="K25" i="1"/>
  <c r="J14" i="1"/>
  <c r="J13" i="1"/>
  <c r="J22" i="1"/>
  <c r="J23" i="1"/>
  <c r="J25" i="1"/>
  <c r="I14" i="1"/>
  <c r="I13" i="1"/>
  <c r="I22" i="1"/>
  <c r="I23" i="1"/>
  <c r="I25" i="1"/>
  <c r="H14" i="1"/>
  <c r="H13" i="1"/>
  <c r="H22" i="1"/>
  <c r="H23" i="1"/>
  <c r="H25" i="1"/>
  <c r="G14" i="1"/>
  <c r="G13" i="1"/>
  <c r="G22" i="1"/>
  <c r="G23" i="1"/>
  <c r="G25" i="1"/>
  <c r="F14" i="1"/>
  <c r="F13" i="1"/>
  <c r="F22" i="1"/>
  <c r="F23" i="1"/>
  <c r="F25" i="1"/>
  <c r="E14" i="1"/>
  <c r="E13" i="1"/>
  <c r="E22" i="1"/>
  <c r="E23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Q19" i="1"/>
  <c r="Q18" i="1"/>
  <c r="Q17" i="1"/>
  <c r="Q16" i="1"/>
  <c r="Q15" i="1"/>
  <c r="Q14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<sst xmlns="http://schemas.openxmlformats.org/spreadsheetml/2006/main" count="49" uniqueCount="46">
  <si>
    <t>変動損益計算書</t>
  </si>
  <si>
    <r>
      <t>4</t>
    </r>
    <r>
      <rPr>
        <sz val="10"/>
        <rFont val="ＭＳ ゴシック"/>
        <family val="3"/>
        <charset val="128"/>
      </rPr>
      <t>月</t>
    </r>
  </si>
  <si>
    <r>
      <t>5</t>
    </r>
    <r>
      <rPr>
        <sz val="10"/>
        <rFont val="ＭＳ ゴシック"/>
        <family val="3"/>
        <charset val="128"/>
      </rPr>
      <t>月</t>
    </r>
  </si>
  <si>
    <r>
      <t>6</t>
    </r>
    <r>
      <rPr>
        <sz val="10"/>
        <rFont val="ＭＳ ゴシック"/>
        <family val="3"/>
        <charset val="128"/>
      </rPr>
      <t>月</t>
    </r>
  </si>
  <si>
    <r>
      <t>7</t>
    </r>
    <r>
      <rPr>
        <sz val="10"/>
        <rFont val="ＭＳ ゴシック"/>
        <family val="3"/>
        <charset val="128"/>
      </rPr>
      <t>月</t>
    </r>
  </si>
  <si>
    <r>
      <t>8</t>
    </r>
    <r>
      <rPr>
        <sz val="10"/>
        <rFont val="ＭＳ ゴシック"/>
        <family val="3"/>
        <charset val="128"/>
      </rPr>
      <t>月</t>
    </r>
  </si>
  <si>
    <r>
      <t>9</t>
    </r>
    <r>
      <rPr>
        <sz val="10"/>
        <rFont val="ＭＳ ゴシック"/>
        <family val="3"/>
        <charset val="128"/>
      </rPr>
      <t>月</t>
    </r>
  </si>
  <si>
    <r>
      <t>10</t>
    </r>
    <r>
      <rPr>
        <sz val="10"/>
        <rFont val="ＭＳ ゴシック"/>
        <family val="3"/>
        <charset val="128"/>
      </rPr>
      <t>月</t>
    </r>
  </si>
  <si>
    <r>
      <t>11</t>
    </r>
    <r>
      <rPr>
        <sz val="10"/>
        <rFont val="ＭＳ ゴシック"/>
        <family val="3"/>
        <charset val="128"/>
      </rPr>
      <t>月</t>
    </r>
  </si>
  <si>
    <r>
      <t>12</t>
    </r>
    <r>
      <rPr>
        <sz val="10"/>
        <rFont val="ＭＳ ゴシック"/>
        <family val="3"/>
        <charset val="128"/>
      </rPr>
      <t>月</t>
    </r>
  </si>
  <si>
    <r>
      <t>1</t>
    </r>
    <r>
      <rPr>
        <sz val="10"/>
        <rFont val="ＭＳ ゴシック"/>
        <family val="3"/>
        <charset val="128"/>
      </rPr>
      <t>月</t>
    </r>
  </si>
  <si>
    <r>
      <t>2</t>
    </r>
    <r>
      <rPr>
        <sz val="10"/>
        <rFont val="ＭＳ ゴシック"/>
        <family val="3"/>
        <charset val="128"/>
      </rPr>
      <t>月</t>
    </r>
  </si>
  <si>
    <r>
      <t>3</t>
    </r>
    <r>
      <rPr>
        <sz val="10"/>
        <rFont val="ＭＳ ゴシック"/>
        <family val="3"/>
        <charset val="128"/>
      </rPr>
      <t>月</t>
    </r>
  </si>
  <si>
    <t>合計</t>
    <rPh sb="0" eb="2">
      <t>ゴウケイ</t>
    </rPh>
    <phoneticPr fontId="10"/>
  </si>
  <si>
    <t>売上高</t>
  </si>
  <si>
    <t>変動費</t>
  </si>
  <si>
    <t>原材料費</t>
    <rPh sb="0" eb="4">
      <t>ゲンザイリョウヒ</t>
    </rPh>
    <phoneticPr fontId="10"/>
  </si>
  <si>
    <t>業務委託費</t>
  </si>
  <si>
    <t>水道光熱費</t>
  </si>
  <si>
    <t>販促費</t>
  </si>
  <si>
    <t>限界利益</t>
  </si>
  <si>
    <r>
      <rPr>
        <sz val="10"/>
        <color indexed="8"/>
        <rFont val="ＭＳ Ｐゴシック"/>
        <family val="3"/>
        <charset val="128"/>
      </rPr>
      <t>売上高－変動費</t>
    </r>
  </si>
  <si>
    <t>限界利益率</t>
  </si>
  <si>
    <r>
      <rPr>
        <sz val="10"/>
        <color indexed="8"/>
        <rFont val="ＭＳ Ｐゴシック"/>
        <family val="3"/>
        <charset val="128"/>
      </rPr>
      <t>限界利益／売上高</t>
    </r>
  </si>
  <si>
    <r>
      <rPr>
        <sz val="8"/>
        <color indexed="8"/>
        <rFont val="ＭＳ Ｐゴシック"/>
        <family val="3"/>
        <charset val="128"/>
      </rPr>
      <t>％</t>
    </r>
  </si>
  <si>
    <t>固定費</t>
  </si>
  <si>
    <t>人件費</t>
  </si>
  <si>
    <t>労務費</t>
  </si>
  <si>
    <t>販管人件費</t>
  </si>
  <si>
    <t>その他経費</t>
  </si>
  <si>
    <t>その他販管費</t>
  </si>
  <si>
    <t>営業利益</t>
  </si>
  <si>
    <t>損益分岐点売上高</t>
  </si>
  <si>
    <r>
      <rPr>
        <sz val="10"/>
        <color indexed="8"/>
        <rFont val="ＭＳ Ｐゴシック"/>
        <family val="3"/>
        <charset val="128"/>
      </rPr>
      <t>固定費／限界利益率</t>
    </r>
  </si>
  <si>
    <t>損益分岐点比率</t>
  </si>
  <si>
    <t>経営安全額</t>
  </si>
  <si>
    <r>
      <rPr>
        <sz val="10"/>
        <color indexed="8"/>
        <rFont val="ＭＳ Ｐゴシック"/>
        <family val="3"/>
        <charset val="128"/>
      </rPr>
      <t>売上高－損益分岐点売上高</t>
    </r>
  </si>
  <si>
    <t>経営安全率</t>
  </si>
  <si>
    <t>労働分配率</t>
  </si>
  <si>
    <r>
      <rPr>
        <sz val="10"/>
        <color indexed="8"/>
        <rFont val="ＭＳ Ｐゴシック"/>
        <family val="3"/>
        <charset val="128"/>
      </rPr>
      <t>人件費／限界利益</t>
    </r>
  </si>
  <si>
    <t>労働生産性</t>
  </si>
  <si>
    <r>
      <rPr>
        <sz val="10"/>
        <color indexed="8"/>
        <rFont val="ＭＳ Ｐゴシック"/>
        <family val="3"/>
        <charset val="128"/>
      </rPr>
      <t>限界利益／社員数</t>
    </r>
  </si>
  <si>
    <t>一人あたりの人件費</t>
  </si>
  <si>
    <r>
      <rPr>
        <sz val="10"/>
        <color indexed="8"/>
        <rFont val="ＭＳ Ｐゴシック"/>
        <family val="3"/>
        <charset val="128"/>
      </rPr>
      <t>人件費／社員数</t>
    </r>
  </si>
  <si>
    <t>社員数</t>
  </si>
  <si>
    <r>
      <rPr>
        <sz val="8"/>
        <color indexed="8"/>
        <rFont val="ＭＳ Ｐゴシック"/>
        <family val="3"/>
        <charset val="128"/>
      </rPr>
      <t>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</si>
</sst>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5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5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40"/>
      <name val="Arial"/>
      <family val="2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Protection="0">
      <alignment vertical="center"/>
    </xf>
    <xf numFmtId="38" fontId="1" fillId="0" borderId="0" applyFill="0" applyBorder="0" applyProtection="0">
      <alignment vertical="center"/>
    </xf>
    <xf numFmtId="9" fontId="1" fillId="0" borderId="0" applyFill="0" applyBorder="0" applyProtection="0">
      <alignment vertical="center"/>
    </xf>
  </cellStyleXfs>
  <cellXfs count="20">
    <xf numFmtId="0" fontId="0" fillId="0" borderId="0" xfId="0">
      <alignment vertical="center"/>
    </xf>
    <xf numFmtId="38" fontId="2" fillId="2" borderId="1" xfId="1" applyFont="1" applyFill="1" applyBorder="1" applyAlignment="1" applyProtection="1">
      <alignment vertical="center"/>
    </xf>
    <xf numFmtId="38" fontId="4" fillId="2" borderId="1" xfId="1" applyFont="1" applyFill="1" applyBorder="1" applyAlignment="1" applyProtection="1">
      <alignment vertical="center"/>
    </xf>
    <xf numFmtId="38" fontId="5" fillId="2" borderId="1" xfId="1" applyFont="1" applyFill="1" applyBorder="1" applyAlignment="1" applyProtection="1">
      <alignment vertical="center"/>
    </xf>
    <xf numFmtId="38" fontId="4" fillId="2" borderId="0" xfId="1" applyFont="1" applyFill="1" applyBorder="1" applyAlignment="1" applyProtection="1">
      <alignment vertical="center"/>
    </xf>
    <xf numFmtId="38" fontId="6" fillId="2" borderId="0" xfId="1" applyFont="1" applyFill="1" applyBorder="1" applyAlignment="1" applyProtection="1">
      <alignment vertical="center"/>
    </xf>
    <xf numFmtId="38" fontId="5" fillId="2" borderId="0" xfId="1" applyFont="1" applyFill="1" applyBorder="1" applyAlignment="1" applyProtection="1">
      <alignment vertical="center"/>
    </xf>
    <xf numFmtId="38" fontId="7" fillId="2" borderId="2" xfId="1" applyFont="1" applyFill="1" applyBorder="1" applyAlignment="1" applyProtection="1">
      <alignment vertical="center"/>
    </xf>
    <xf numFmtId="38" fontId="4" fillId="2" borderId="2" xfId="1" applyFont="1" applyFill="1" applyBorder="1" applyAlignment="1" applyProtection="1">
      <alignment vertical="center"/>
    </xf>
    <xf numFmtId="38" fontId="5" fillId="2" borderId="2" xfId="1" applyFont="1" applyFill="1" applyBorder="1" applyAlignment="1" applyProtection="1">
      <alignment vertical="center"/>
    </xf>
    <xf numFmtId="38" fontId="8" fillId="2" borderId="2" xfId="2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38" fontId="4" fillId="2" borderId="3" xfId="1" applyFont="1" applyFill="1" applyBorder="1" applyAlignment="1" applyProtection="1">
      <alignment vertical="center"/>
    </xf>
    <xf numFmtId="38" fontId="5" fillId="2" borderId="3" xfId="1" applyFont="1" applyFill="1" applyBorder="1" applyAlignment="1" applyProtection="1">
      <alignment vertical="center"/>
    </xf>
    <xf numFmtId="38" fontId="11" fillId="2" borderId="3" xfId="1" applyFont="1" applyFill="1" applyBorder="1" applyAlignment="1" applyProtection="1">
      <alignment vertical="center"/>
    </xf>
    <xf numFmtId="38" fontId="7" fillId="2" borderId="3" xfId="1" applyFont="1" applyFill="1" applyBorder="1" applyAlignment="1" applyProtection="1">
      <alignment horizontal="left" vertical="center" indent="1"/>
    </xf>
    <xf numFmtId="176" fontId="4" fillId="2" borderId="3" xfId="3" applyNumberFormat="1" applyFont="1" applyFill="1" applyBorder="1" applyAlignment="1" applyProtection="1">
      <alignment vertical="center"/>
    </xf>
    <xf numFmtId="38" fontId="7" fillId="2" borderId="3" xfId="1" applyFont="1" applyFill="1" applyBorder="1" applyAlignment="1" applyProtection="1">
      <alignment horizontal="left" vertical="center" indent="2"/>
    </xf>
    <xf numFmtId="38" fontId="7" fillId="2" borderId="0" xfId="1" applyFont="1" applyFill="1" applyBorder="1" applyAlignment="1" applyProtection="1">
      <alignment vertical="center"/>
    </xf>
  </cellXfs>
  <cellStyles count="4">
    <cellStyle name="パーセント 3" xfId="3"/>
    <cellStyle name="桁区切り 4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D16" sqref="D16"/>
    </sheetView>
  </sheetViews>
  <sheetFormatPr defaultColWidth="13" defaultRowHeight="18" customHeight="1" x14ac:dyDescent="0.15"/>
  <cols>
    <col min="1" max="1" width="9.625" style="19" bestFit="1" customWidth="1"/>
    <col min="2" max="2" width="9.625" style="4" bestFit="1" customWidth="1"/>
    <col min="3" max="3" width="9" style="4" hidden="1" customWidth="1"/>
    <col min="4" max="4" width="9.625" style="6" bestFit="1" customWidth="1"/>
    <col min="5" max="17" width="9.625" style="4" bestFit="1" customWidth="1"/>
    <col min="18" max="16384" width="13" style="4"/>
  </cols>
  <sheetData>
    <row r="1" spans="1:17" ht="18" customHeight="1" thickBot="1" x14ac:dyDescent="0.2"/>
    <row r="2" spans="1:17" ht="18" customHeight="1" x14ac:dyDescent="0.15">
      <c r="A2" s="1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customHeight="1" x14ac:dyDescent="0.15">
      <c r="A3" s="5"/>
    </row>
    <row r="5" spans="1:17" ht="18" customHeight="1" x14ac:dyDescent="0.15">
      <c r="A5" s="7"/>
      <c r="B5" s="8"/>
      <c r="C5" s="8"/>
      <c r="D5" s="9"/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1" t="s">
        <v>13</v>
      </c>
    </row>
    <row r="6" spans="1:17" ht="18" customHeight="1" x14ac:dyDescent="0.15">
      <c r="A6" s="12" t="s">
        <v>14</v>
      </c>
      <c r="B6" s="13"/>
      <c r="C6" s="13"/>
      <c r="D6" s="14"/>
      <c r="E6" s="15">
        <v>879000</v>
      </c>
      <c r="F6" s="15">
        <v>752000</v>
      </c>
      <c r="G6" s="15">
        <v>995000</v>
      </c>
      <c r="H6" s="15">
        <v>1010000</v>
      </c>
      <c r="I6" s="15">
        <v>980000</v>
      </c>
      <c r="J6" s="15">
        <v>780000</v>
      </c>
      <c r="K6" s="15">
        <v>880000</v>
      </c>
      <c r="L6" s="15">
        <v>915000</v>
      </c>
      <c r="M6" s="15">
        <v>1102000</v>
      </c>
      <c r="N6" s="15">
        <v>1300000</v>
      </c>
      <c r="O6" s="15">
        <v>970500</v>
      </c>
      <c r="P6" s="15">
        <v>1010000</v>
      </c>
      <c r="Q6" s="13">
        <f>SUM(E6:P6)</f>
        <v>11573500</v>
      </c>
    </row>
    <row r="7" spans="1:17" ht="18" customHeight="1" x14ac:dyDescent="0.15">
      <c r="A7" s="12" t="s">
        <v>15</v>
      </c>
      <c r="B7" s="13"/>
      <c r="C7" s="13"/>
      <c r="D7" s="14"/>
      <c r="E7" s="13">
        <f>SUM(E8:E11)</f>
        <v>355000</v>
      </c>
      <c r="F7" s="13">
        <f t="shared" ref="F7:P7" si="0">SUM(F8:F11)</f>
        <v>347000</v>
      </c>
      <c r="G7" s="13">
        <f t="shared" si="0"/>
        <v>381000</v>
      </c>
      <c r="H7" s="13">
        <f t="shared" si="0"/>
        <v>352000</v>
      </c>
      <c r="I7" s="13">
        <f t="shared" si="0"/>
        <v>352000</v>
      </c>
      <c r="J7" s="13">
        <f t="shared" si="0"/>
        <v>352000</v>
      </c>
      <c r="K7" s="13">
        <f t="shared" si="0"/>
        <v>352000</v>
      </c>
      <c r="L7" s="13">
        <f t="shared" si="0"/>
        <v>352000</v>
      </c>
      <c r="M7" s="13">
        <f t="shared" si="0"/>
        <v>352000</v>
      </c>
      <c r="N7" s="13">
        <f t="shared" si="0"/>
        <v>352000</v>
      </c>
      <c r="O7" s="13">
        <f t="shared" si="0"/>
        <v>352000</v>
      </c>
      <c r="P7" s="13">
        <f t="shared" si="0"/>
        <v>352000</v>
      </c>
      <c r="Q7" s="13">
        <f t="shared" ref="Q7:Q20" si="1">SUM(E7:P7)</f>
        <v>4251000</v>
      </c>
    </row>
    <row r="8" spans="1:17" ht="18" customHeight="1" x14ac:dyDescent="0.15">
      <c r="A8" s="16" t="s">
        <v>16</v>
      </c>
      <c r="B8" s="13"/>
      <c r="C8" s="13"/>
      <c r="D8" s="14"/>
      <c r="E8" s="15">
        <v>112000</v>
      </c>
      <c r="F8" s="15">
        <v>116000</v>
      </c>
      <c r="G8" s="15">
        <v>137000</v>
      </c>
      <c r="H8" s="15">
        <v>112000</v>
      </c>
      <c r="I8" s="15">
        <v>112000</v>
      </c>
      <c r="J8" s="15">
        <v>112000</v>
      </c>
      <c r="K8" s="15">
        <v>112000</v>
      </c>
      <c r="L8" s="15">
        <v>112000</v>
      </c>
      <c r="M8" s="15">
        <v>112000</v>
      </c>
      <c r="N8" s="15">
        <v>112000</v>
      </c>
      <c r="O8" s="15">
        <v>112000</v>
      </c>
      <c r="P8" s="15">
        <v>112000</v>
      </c>
      <c r="Q8" s="13">
        <f t="shared" si="1"/>
        <v>1373000</v>
      </c>
    </row>
    <row r="9" spans="1:17" ht="18" customHeight="1" x14ac:dyDescent="0.15">
      <c r="A9" s="16" t="s">
        <v>17</v>
      </c>
      <c r="B9" s="13"/>
      <c r="C9" s="13"/>
      <c r="D9" s="14"/>
      <c r="E9" s="15">
        <v>117000</v>
      </c>
      <c r="F9" s="15">
        <v>113000</v>
      </c>
      <c r="G9" s="15">
        <v>126000</v>
      </c>
      <c r="H9" s="15">
        <v>130000</v>
      </c>
      <c r="I9" s="15">
        <v>130000</v>
      </c>
      <c r="J9" s="15">
        <v>130000</v>
      </c>
      <c r="K9" s="15">
        <v>130000</v>
      </c>
      <c r="L9" s="15">
        <v>130000</v>
      </c>
      <c r="M9" s="15">
        <v>130000</v>
      </c>
      <c r="N9" s="15">
        <v>130000</v>
      </c>
      <c r="O9" s="15">
        <v>130000</v>
      </c>
      <c r="P9" s="15">
        <v>130000</v>
      </c>
      <c r="Q9" s="13">
        <f t="shared" si="1"/>
        <v>1526000</v>
      </c>
    </row>
    <row r="10" spans="1:17" ht="18" customHeight="1" x14ac:dyDescent="0.15">
      <c r="A10" s="16" t="s">
        <v>18</v>
      </c>
      <c r="B10" s="13"/>
      <c r="C10" s="13"/>
      <c r="D10" s="14"/>
      <c r="E10" s="15">
        <v>120000</v>
      </c>
      <c r="F10" s="15">
        <v>110000</v>
      </c>
      <c r="G10" s="15">
        <v>110000</v>
      </c>
      <c r="H10" s="15">
        <v>101000</v>
      </c>
      <c r="I10" s="15">
        <v>101000</v>
      </c>
      <c r="J10" s="15">
        <v>101000</v>
      </c>
      <c r="K10" s="15">
        <v>101000</v>
      </c>
      <c r="L10" s="15">
        <v>101000</v>
      </c>
      <c r="M10" s="15">
        <v>101000</v>
      </c>
      <c r="N10" s="15">
        <v>101000</v>
      </c>
      <c r="O10" s="15">
        <v>101000</v>
      </c>
      <c r="P10" s="15">
        <v>101000</v>
      </c>
      <c r="Q10" s="13">
        <f t="shared" si="1"/>
        <v>1249000</v>
      </c>
    </row>
    <row r="11" spans="1:17" ht="18" customHeight="1" x14ac:dyDescent="0.15">
      <c r="A11" s="16" t="s">
        <v>19</v>
      </c>
      <c r="B11" s="13"/>
      <c r="C11" s="13"/>
      <c r="D11" s="14"/>
      <c r="E11" s="15">
        <v>6000</v>
      </c>
      <c r="F11" s="15">
        <v>8000</v>
      </c>
      <c r="G11" s="15">
        <v>8000</v>
      </c>
      <c r="H11" s="15">
        <v>9000</v>
      </c>
      <c r="I11" s="15">
        <v>9000</v>
      </c>
      <c r="J11" s="15">
        <v>9000</v>
      </c>
      <c r="K11" s="15">
        <v>9000</v>
      </c>
      <c r="L11" s="15">
        <v>9000</v>
      </c>
      <c r="M11" s="15">
        <v>9000</v>
      </c>
      <c r="N11" s="15">
        <v>9000</v>
      </c>
      <c r="O11" s="15">
        <v>9000</v>
      </c>
      <c r="P11" s="15">
        <v>9000</v>
      </c>
      <c r="Q11" s="13">
        <f t="shared" si="1"/>
        <v>103000</v>
      </c>
    </row>
    <row r="12" spans="1:17" ht="18" customHeight="1" x14ac:dyDescent="0.15">
      <c r="A12" s="12" t="s">
        <v>20</v>
      </c>
      <c r="B12" s="13"/>
      <c r="C12" s="13" t="s">
        <v>21</v>
      </c>
      <c r="D12" s="14"/>
      <c r="E12" s="13">
        <f>E6-E7</f>
        <v>524000</v>
      </c>
      <c r="F12" s="13">
        <f t="shared" ref="F12:P12" si="2">F6-F7</f>
        <v>405000</v>
      </c>
      <c r="G12" s="13">
        <f t="shared" si="2"/>
        <v>614000</v>
      </c>
      <c r="H12" s="13">
        <f t="shared" si="2"/>
        <v>658000</v>
      </c>
      <c r="I12" s="13">
        <f t="shared" si="2"/>
        <v>628000</v>
      </c>
      <c r="J12" s="13">
        <f t="shared" si="2"/>
        <v>428000</v>
      </c>
      <c r="K12" s="13">
        <f t="shared" si="2"/>
        <v>528000</v>
      </c>
      <c r="L12" s="13">
        <f t="shared" si="2"/>
        <v>563000</v>
      </c>
      <c r="M12" s="13">
        <f t="shared" si="2"/>
        <v>750000</v>
      </c>
      <c r="N12" s="13">
        <f t="shared" si="2"/>
        <v>948000</v>
      </c>
      <c r="O12" s="13">
        <f t="shared" si="2"/>
        <v>618500</v>
      </c>
      <c r="P12" s="13">
        <f t="shared" si="2"/>
        <v>658000</v>
      </c>
      <c r="Q12" s="13">
        <f t="shared" si="1"/>
        <v>7322500</v>
      </c>
    </row>
    <row r="13" spans="1:17" ht="18" customHeight="1" x14ac:dyDescent="0.15">
      <c r="A13" s="12" t="s">
        <v>22</v>
      </c>
      <c r="B13" s="13"/>
      <c r="C13" s="13" t="s">
        <v>23</v>
      </c>
      <c r="D13" s="14" t="s">
        <v>24</v>
      </c>
      <c r="E13" s="17">
        <f>E12/E6</f>
        <v>0.59613196814561997</v>
      </c>
      <c r="F13" s="17">
        <f>IFERROR(F12/F6,"")</f>
        <v>0.53856382978723405</v>
      </c>
      <c r="G13" s="17">
        <f t="shared" ref="G13:P13" si="3">IFERROR(G12/G6,"")</f>
        <v>0.61708542713567838</v>
      </c>
      <c r="H13" s="17">
        <f t="shared" si="3"/>
        <v>0.65148514851485151</v>
      </c>
      <c r="I13" s="17">
        <f t="shared" si="3"/>
        <v>0.64081632653061227</v>
      </c>
      <c r="J13" s="17">
        <f t="shared" si="3"/>
        <v>0.54871794871794877</v>
      </c>
      <c r="K13" s="17">
        <f t="shared" si="3"/>
        <v>0.6</v>
      </c>
      <c r="L13" s="17">
        <f t="shared" si="3"/>
        <v>0.6153005464480874</v>
      </c>
      <c r="M13" s="17">
        <f t="shared" si="3"/>
        <v>0.68058076225045372</v>
      </c>
      <c r="N13" s="17">
        <f t="shared" si="3"/>
        <v>0.72923076923076924</v>
      </c>
      <c r="O13" s="17">
        <f t="shared" si="3"/>
        <v>0.63730036063884599</v>
      </c>
      <c r="P13" s="17">
        <f t="shared" si="3"/>
        <v>0.65148514851485151</v>
      </c>
      <c r="Q13" s="13"/>
    </row>
    <row r="14" spans="1:17" ht="18" customHeight="1" x14ac:dyDescent="0.15">
      <c r="A14" s="16" t="s">
        <v>25</v>
      </c>
      <c r="B14" s="13"/>
      <c r="C14" s="13"/>
      <c r="D14" s="14"/>
      <c r="E14" s="13">
        <f>E15+E18+E19</f>
        <v>493300</v>
      </c>
      <c r="F14" s="13">
        <f t="shared" ref="F14:P14" si="4">F15+F18+F19</f>
        <v>447300</v>
      </c>
      <c r="G14" s="13">
        <f t="shared" si="4"/>
        <v>438000</v>
      </c>
      <c r="H14" s="13">
        <f t="shared" si="4"/>
        <v>438000</v>
      </c>
      <c r="I14" s="13">
        <f t="shared" si="4"/>
        <v>438000</v>
      </c>
      <c r="J14" s="13">
        <f t="shared" si="4"/>
        <v>488000</v>
      </c>
      <c r="K14" s="13">
        <f t="shared" si="4"/>
        <v>438000</v>
      </c>
      <c r="L14" s="13">
        <f t="shared" si="4"/>
        <v>443000</v>
      </c>
      <c r="M14" s="13">
        <f t="shared" si="4"/>
        <v>438000</v>
      </c>
      <c r="N14" s="13">
        <f t="shared" si="4"/>
        <v>451000</v>
      </c>
      <c r="O14" s="13">
        <f t="shared" si="4"/>
        <v>423000</v>
      </c>
      <c r="P14" s="13">
        <f t="shared" si="4"/>
        <v>438000</v>
      </c>
      <c r="Q14" s="13">
        <f t="shared" si="1"/>
        <v>5373600</v>
      </c>
    </row>
    <row r="15" spans="1:17" ht="18" customHeight="1" x14ac:dyDescent="0.15">
      <c r="A15" s="16" t="s">
        <v>26</v>
      </c>
      <c r="B15" s="13"/>
      <c r="C15" s="13"/>
      <c r="D15" s="14"/>
      <c r="E15" s="13">
        <f>E16+E17</f>
        <v>192200</v>
      </c>
      <c r="F15" s="13">
        <f t="shared" ref="F15:P15" si="5">F16+F17</f>
        <v>195000</v>
      </c>
      <c r="G15" s="13">
        <f t="shared" si="5"/>
        <v>195000</v>
      </c>
      <c r="H15" s="13">
        <f t="shared" si="5"/>
        <v>195000</v>
      </c>
      <c r="I15" s="13">
        <f t="shared" si="5"/>
        <v>195000</v>
      </c>
      <c r="J15" s="13">
        <f t="shared" si="5"/>
        <v>195000</v>
      </c>
      <c r="K15" s="13">
        <f t="shared" si="5"/>
        <v>195000</v>
      </c>
      <c r="L15" s="13">
        <f t="shared" si="5"/>
        <v>195000</v>
      </c>
      <c r="M15" s="13">
        <f t="shared" si="5"/>
        <v>195000</v>
      </c>
      <c r="N15" s="13">
        <f t="shared" si="5"/>
        <v>195000</v>
      </c>
      <c r="O15" s="13">
        <f t="shared" si="5"/>
        <v>195000</v>
      </c>
      <c r="P15" s="13">
        <f t="shared" si="5"/>
        <v>195000</v>
      </c>
      <c r="Q15" s="13">
        <f t="shared" si="1"/>
        <v>2337200</v>
      </c>
    </row>
    <row r="16" spans="1:17" ht="18" customHeight="1" x14ac:dyDescent="0.15">
      <c r="A16" s="18" t="s">
        <v>27</v>
      </c>
      <c r="B16" s="13"/>
      <c r="C16" s="13"/>
      <c r="D16" s="14"/>
      <c r="E16" s="15">
        <v>160000</v>
      </c>
      <c r="F16" s="15">
        <v>160000</v>
      </c>
      <c r="G16" s="15">
        <v>160000</v>
      </c>
      <c r="H16" s="15">
        <v>160000</v>
      </c>
      <c r="I16" s="15">
        <v>160000</v>
      </c>
      <c r="J16" s="15">
        <v>160000</v>
      </c>
      <c r="K16" s="15">
        <v>160000</v>
      </c>
      <c r="L16" s="15">
        <v>160000</v>
      </c>
      <c r="M16" s="15">
        <v>160000</v>
      </c>
      <c r="N16" s="15">
        <v>160000</v>
      </c>
      <c r="O16" s="15">
        <v>160000</v>
      </c>
      <c r="P16" s="15">
        <v>160000</v>
      </c>
      <c r="Q16" s="13">
        <f t="shared" si="1"/>
        <v>1920000</v>
      </c>
    </row>
    <row r="17" spans="1:17" ht="18" customHeight="1" x14ac:dyDescent="0.15">
      <c r="A17" s="18" t="s">
        <v>28</v>
      </c>
      <c r="B17" s="13"/>
      <c r="C17" s="13"/>
      <c r="D17" s="14"/>
      <c r="E17" s="15">
        <v>32200</v>
      </c>
      <c r="F17" s="15">
        <v>35000</v>
      </c>
      <c r="G17" s="15">
        <v>35000</v>
      </c>
      <c r="H17" s="15">
        <v>35000</v>
      </c>
      <c r="I17" s="15">
        <v>35000</v>
      </c>
      <c r="J17" s="15">
        <v>35000</v>
      </c>
      <c r="K17" s="15">
        <v>35000</v>
      </c>
      <c r="L17" s="15">
        <v>35000</v>
      </c>
      <c r="M17" s="15">
        <v>35000</v>
      </c>
      <c r="N17" s="15">
        <v>35000</v>
      </c>
      <c r="O17" s="15">
        <v>35000</v>
      </c>
      <c r="P17" s="15">
        <v>35000</v>
      </c>
      <c r="Q17" s="13">
        <f t="shared" si="1"/>
        <v>417200</v>
      </c>
    </row>
    <row r="18" spans="1:17" ht="18" customHeight="1" x14ac:dyDescent="0.15">
      <c r="A18" s="16" t="s">
        <v>29</v>
      </c>
      <c r="B18" s="13"/>
      <c r="C18" s="13"/>
      <c r="D18" s="14"/>
      <c r="E18" s="15">
        <v>270000</v>
      </c>
      <c r="F18" s="15">
        <v>220000</v>
      </c>
      <c r="G18" s="15">
        <v>210000</v>
      </c>
      <c r="H18" s="15">
        <v>210000</v>
      </c>
      <c r="I18" s="15">
        <v>210000</v>
      </c>
      <c r="J18" s="15">
        <v>260000</v>
      </c>
      <c r="K18" s="15">
        <v>210000</v>
      </c>
      <c r="L18" s="15">
        <v>215000</v>
      </c>
      <c r="M18" s="15">
        <v>210000</v>
      </c>
      <c r="N18" s="15">
        <v>223000</v>
      </c>
      <c r="O18" s="15">
        <v>195000</v>
      </c>
      <c r="P18" s="15">
        <v>210000</v>
      </c>
      <c r="Q18" s="13">
        <f t="shared" si="1"/>
        <v>2643000</v>
      </c>
    </row>
    <row r="19" spans="1:17" ht="18" customHeight="1" x14ac:dyDescent="0.15">
      <c r="A19" s="16" t="s">
        <v>30</v>
      </c>
      <c r="B19" s="13"/>
      <c r="C19" s="13"/>
      <c r="D19" s="14"/>
      <c r="E19" s="15">
        <v>31100</v>
      </c>
      <c r="F19" s="15">
        <v>32300</v>
      </c>
      <c r="G19" s="15">
        <v>33000</v>
      </c>
      <c r="H19" s="15">
        <v>33000</v>
      </c>
      <c r="I19" s="15">
        <v>33000</v>
      </c>
      <c r="J19" s="15">
        <v>33000</v>
      </c>
      <c r="K19" s="15">
        <v>33000</v>
      </c>
      <c r="L19" s="15">
        <v>33000</v>
      </c>
      <c r="M19" s="15">
        <v>33000</v>
      </c>
      <c r="N19" s="15">
        <v>33000</v>
      </c>
      <c r="O19" s="15">
        <v>33000</v>
      </c>
      <c r="P19" s="15">
        <v>33000</v>
      </c>
      <c r="Q19" s="13">
        <f t="shared" si="1"/>
        <v>393400</v>
      </c>
    </row>
    <row r="20" spans="1:17" ht="18" customHeight="1" x14ac:dyDescent="0.15">
      <c r="A20" s="12" t="s">
        <v>31</v>
      </c>
      <c r="B20" s="13"/>
      <c r="C20" s="13"/>
      <c r="D20" s="14"/>
      <c r="E20" s="13">
        <f>E12-E14</f>
        <v>30700</v>
      </c>
      <c r="F20" s="13">
        <f t="shared" ref="F20:P20" si="6">F12-F14</f>
        <v>-42300</v>
      </c>
      <c r="G20" s="13">
        <f t="shared" si="6"/>
        <v>176000</v>
      </c>
      <c r="H20" s="13">
        <f t="shared" si="6"/>
        <v>220000</v>
      </c>
      <c r="I20" s="13">
        <f t="shared" si="6"/>
        <v>190000</v>
      </c>
      <c r="J20" s="13">
        <f t="shared" si="6"/>
        <v>-60000</v>
      </c>
      <c r="K20" s="13">
        <f t="shared" si="6"/>
        <v>90000</v>
      </c>
      <c r="L20" s="13">
        <f t="shared" si="6"/>
        <v>120000</v>
      </c>
      <c r="M20" s="13">
        <f t="shared" si="6"/>
        <v>312000</v>
      </c>
      <c r="N20" s="13">
        <f t="shared" si="6"/>
        <v>497000</v>
      </c>
      <c r="O20" s="13">
        <f t="shared" si="6"/>
        <v>195500</v>
      </c>
      <c r="P20" s="13">
        <f t="shared" si="6"/>
        <v>220000</v>
      </c>
      <c r="Q20" s="13">
        <f t="shared" si="1"/>
        <v>1948900</v>
      </c>
    </row>
    <row r="21" spans="1:17" ht="18" customHeight="1" x14ac:dyDescent="0.15">
      <c r="A21" s="12"/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8" customHeight="1" x14ac:dyDescent="0.15">
      <c r="A22" s="12" t="s">
        <v>32</v>
      </c>
      <c r="B22" s="13"/>
      <c r="C22" s="13" t="s">
        <v>33</v>
      </c>
      <c r="D22" s="14"/>
      <c r="E22" s="13">
        <f>E14/E13</f>
        <v>827501.33587786264</v>
      </c>
      <c r="F22" s="13">
        <f>IFERROR(F14/F13,"")</f>
        <v>830542.22222222225</v>
      </c>
      <c r="G22" s="13">
        <f>IFERROR(G14/G13,"")</f>
        <v>709788.27361563523</v>
      </c>
      <c r="H22" s="13">
        <f>IFERROR(H14/H13,"")</f>
        <v>672310.0303951368</v>
      </c>
      <c r="I22" s="13">
        <f t="shared" ref="I22:P22" si="7">IFERROR(I14/I13,"")</f>
        <v>683503.18471337575</v>
      </c>
      <c r="J22" s="13">
        <f t="shared" si="7"/>
        <v>889345.79439252324</v>
      </c>
      <c r="K22" s="13">
        <f t="shared" si="7"/>
        <v>730000</v>
      </c>
      <c r="L22" s="13">
        <f t="shared" si="7"/>
        <v>719973.35701598588</v>
      </c>
      <c r="M22" s="13">
        <f t="shared" si="7"/>
        <v>643568</v>
      </c>
      <c r="N22" s="13">
        <f t="shared" si="7"/>
        <v>618459.91561181436</v>
      </c>
      <c r="O22" s="13">
        <f t="shared" si="7"/>
        <v>663737.26758286171</v>
      </c>
      <c r="P22" s="13">
        <f t="shared" si="7"/>
        <v>672310.0303951368</v>
      </c>
      <c r="Q22" s="13"/>
    </row>
    <row r="23" spans="1:17" ht="18" customHeight="1" x14ac:dyDescent="0.15">
      <c r="A23" s="12" t="s">
        <v>34</v>
      </c>
      <c r="B23" s="13"/>
      <c r="C23" s="13"/>
      <c r="D23" s="14" t="s">
        <v>24</v>
      </c>
      <c r="E23" s="17">
        <f>E22/E6</f>
        <v>0.94141221374045803</v>
      </c>
      <c r="F23" s="17">
        <f>IFERROR(F22/F6,"")</f>
        <v>1.1044444444444446</v>
      </c>
      <c r="G23" s="17">
        <f>IFERROR(G22/G6,"")</f>
        <v>0.71335504885993495</v>
      </c>
      <c r="H23" s="17">
        <f>IFERROR(H22/H6,"")</f>
        <v>0.66565349544072949</v>
      </c>
      <c r="I23" s="17">
        <f t="shared" ref="I23:P23" si="8">IFERROR(I22/I6,"")</f>
        <v>0.69745222929936301</v>
      </c>
      <c r="J23" s="17">
        <f t="shared" si="8"/>
        <v>1.1401869158878504</v>
      </c>
      <c r="K23" s="17">
        <f t="shared" si="8"/>
        <v>0.82954545454545459</v>
      </c>
      <c r="L23" s="17">
        <f t="shared" si="8"/>
        <v>0.78685612788632342</v>
      </c>
      <c r="M23" s="17">
        <f t="shared" si="8"/>
        <v>0.58399999999999996</v>
      </c>
      <c r="N23" s="17">
        <f t="shared" si="8"/>
        <v>0.47573839662447259</v>
      </c>
      <c r="O23" s="17">
        <f t="shared" si="8"/>
        <v>0.6839126919967663</v>
      </c>
      <c r="P23" s="17">
        <f t="shared" si="8"/>
        <v>0.66565349544072949</v>
      </c>
      <c r="Q23" s="13"/>
    </row>
    <row r="24" spans="1:17" ht="18" customHeight="1" x14ac:dyDescent="0.15">
      <c r="A24" s="12" t="s">
        <v>35</v>
      </c>
      <c r="B24" s="13"/>
      <c r="C24" s="13" t="s">
        <v>36</v>
      </c>
      <c r="D24" s="14"/>
      <c r="E24" s="13">
        <f>E6-E22</f>
        <v>51498.664122137357</v>
      </c>
      <c r="F24" s="13">
        <f>IFERROR(F6-F22,"")</f>
        <v>-78542.222222222248</v>
      </c>
      <c r="G24" s="13">
        <f>IFERROR(G6-G22,"")</f>
        <v>285211.72638436477</v>
      </c>
      <c r="H24" s="13">
        <f>IFERROR(H6-H22,"")</f>
        <v>337689.9696048632</v>
      </c>
      <c r="I24" s="13">
        <f t="shared" ref="I24:P24" si="9">IFERROR(I6-I22,"")</f>
        <v>296496.81528662425</v>
      </c>
      <c r="J24" s="13">
        <f t="shared" si="9"/>
        <v>-109345.79439252324</v>
      </c>
      <c r="K24" s="13">
        <f t="shared" si="9"/>
        <v>150000</v>
      </c>
      <c r="L24" s="13">
        <f t="shared" si="9"/>
        <v>195026.64298401412</v>
      </c>
      <c r="M24" s="13">
        <f t="shared" si="9"/>
        <v>458432</v>
      </c>
      <c r="N24" s="13">
        <f t="shared" si="9"/>
        <v>681540.08438818564</v>
      </c>
      <c r="O24" s="13">
        <f t="shared" si="9"/>
        <v>306762.73241713829</v>
      </c>
      <c r="P24" s="13">
        <f t="shared" si="9"/>
        <v>337689.9696048632</v>
      </c>
      <c r="Q24" s="13"/>
    </row>
    <row r="25" spans="1:17" ht="18" customHeight="1" x14ac:dyDescent="0.15">
      <c r="A25" s="12" t="s">
        <v>37</v>
      </c>
      <c r="B25" s="13"/>
      <c r="C25" s="13"/>
      <c r="D25" s="14" t="s">
        <v>24</v>
      </c>
      <c r="E25" s="17">
        <f>1-E23</f>
        <v>5.8587786259541974E-2</v>
      </c>
      <c r="F25" s="17">
        <f>IFERROR(1-F23,"")</f>
        <v>-0.10444444444444456</v>
      </c>
      <c r="G25" s="17">
        <f>IFERROR(1-G23,"")</f>
        <v>0.28664495114006505</v>
      </c>
      <c r="H25" s="17">
        <f>IFERROR(1-H23,"")</f>
        <v>0.33434650455927051</v>
      </c>
      <c r="I25" s="17">
        <f t="shared" ref="I25:P25" si="10">IFERROR(1-I23,"")</f>
        <v>0.30254777070063699</v>
      </c>
      <c r="J25" s="17">
        <f t="shared" si="10"/>
        <v>-0.14018691588785037</v>
      </c>
      <c r="K25" s="17">
        <f t="shared" si="10"/>
        <v>0.17045454545454541</v>
      </c>
      <c r="L25" s="17">
        <f t="shared" si="10"/>
        <v>0.21314387211367658</v>
      </c>
      <c r="M25" s="17">
        <f t="shared" si="10"/>
        <v>0.41600000000000004</v>
      </c>
      <c r="N25" s="17">
        <f t="shared" si="10"/>
        <v>0.52426160337552741</v>
      </c>
      <c r="O25" s="17">
        <f t="shared" si="10"/>
        <v>0.3160873080032337</v>
      </c>
      <c r="P25" s="17">
        <f t="shared" si="10"/>
        <v>0.33434650455927051</v>
      </c>
      <c r="Q25" s="13"/>
    </row>
    <row r="26" spans="1:17" ht="18" customHeight="1" x14ac:dyDescent="0.15">
      <c r="A26" s="12" t="s">
        <v>38</v>
      </c>
      <c r="B26" s="13"/>
      <c r="C26" s="13" t="s">
        <v>39</v>
      </c>
      <c r="D26" s="14" t="s">
        <v>24</v>
      </c>
      <c r="E26" s="17">
        <f>E15/E12</f>
        <v>0.36679389312977101</v>
      </c>
      <c r="F26" s="17">
        <f>IFERROR(F15/F12,"")</f>
        <v>0.48148148148148145</v>
      </c>
      <c r="G26" s="17">
        <f>IFERROR(G15/G12,"")</f>
        <v>0.31758957654723124</v>
      </c>
      <c r="H26" s="17">
        <f>IFERROR(H15/H12,"")</f>
        <v>0.29635258358662614</v>
      </c>
      <c r="I26" s="17">
        <f t="shared" ref="I26:P26" si="11">IFERROR(I15/I12,"")</f>
        <v>0.31050955414012738</v>
      </c>
      <c r="J26" s="17">
        <f t="shared" si="11"/>
        <v>0.45560747663551404</v>
      </c>
      <c r="K26" s="17">
        <f t="shared" si="11"/>
        <v>0.36931818181818182</v>
      </c>
      <c r="L26" s="17">
        <f t="shared" si="11"/>
        <v>0.34635879218472471</v>
      </c>
      <c r="M26" s="17">
        <f t="shared" si="11"/>
        <v>0.26</v>
      </c>
      <c r="N26" s="17">
        <f t="shared" si="11"/>
        <v>0.20569620253164558</v>
      </c>
      <c r="O26" s="17">
        <f t="shared" si="11"/>
        <v>0.3152789005658852</v>
      </c>
      <c r="P26" s="17">
        <f t="shared" si="11"/>
        <v>0.29635258358662614</v>
      </c>
      <c r="Q26" s="13"/>
    </row>
    <row r="27" spans="1:17" ht="18" customHeight="1" x14ac:dyDescent="0.15">
      <c r="A27" s="12" t="s">
        <v>40</v>
      </c>
      <c r="B27" s="13"/>
      <c r="C27" s="13" t="s">
        <v>41</v>
      </c>
      <c r="D27" s="14"/>
      <c r="E27" s="13">
        <f>E12/E29</f>
        <v>1278.0487804878048</v>
      </c>
      <c r="F27" s="13">
        <f>IFERROR(F12/F29,"")</f>
        <v>987.80487804878044</v>
      </c>
      <c r="G27" s="13">
        <f>IFERROR(G12/G29,"")</f>
        <v>1497.560975609756</v>
      </c>
      <c r="H27" s="13">
        <f>IFERROR(H12/H29,"")</f>
        <v>1604.8780487804879</v>
      </c>
      <c r="I27" s="13">
        <f t="shared" ref="I27:P27" si="12">IFERROR(I12/I29,"")</f>
        <v>1531.7073170731708</v>
      </c>
      <c r="J27" s="13">
        <f t="shared" si="12"/>
        <v>1043.9024390243903</v>
      </c>
      <c r="K27" s="13">
        <f t="shared" si="12"/>
        <v>1287.8048780487804</v>
      </c>
      <c r="L27" s="13">
        <f t="shared" si="12"/>
        <v>1373.1707317073171</v>
      </c>
      <c r="M27" s="13">
        <f t="shared" si="12"/>
        <v>1829.2682926829268</v>
      </c>
      <c r="N27" s="13">
        <f t="shared" si="12"/>
        <v>2312.1951219512193</v>
      </c>
      <c r="O27" s="13">
        <f t="shared" si="12"/>
        <v>1508.5365853658536</v>
      </c>
      <c r="P27" s="13">
        <f t="shared" si="12"/>
        <v>1604.8780487804879</v>
      </c>
      <c r="Q27" s="13"/>
    </row>
    <row r="28" spans="1:17" ht="18" customHeight="1" x14ac:dyDescent="0.15">
      <c r="A28" s="12" t="s">
        <v>42</v>
      </c>
      <c r="B28" s="13"/>
      <c r="C28" s="13" t="s">
        <v>43</v>
      </c>
      <c r="D28" s="14"/>
      <c r="E28" s="13">
        <f>E15/E29</f>
        <v>468.78048780487802</v>
      </c>
      <c r="F28" s="13">
        <f>IFERROR(F15/F29,"")</f>
        <v>475.60975609756099</v>
      </c>
      <c r="G28" s="13">
        <f>IFERROR(G15/G29,"")</f>
        <v>475.60975609756099</v>
      </c>
      <c r="H28" s="13">
        <f>IFERROR(H15/H29,"")</f>
        <v>475.60975609756099</v>
      </c>
      <c r="I28" s="13">
        <f t="shared" ref="I28:P28" si="13">IFERROR(I15/I29,"")</f>
        <v>475.60975609756099</v>
      </c>
      <c r="J28" s="13">
        <f t="shared" si="13"/>
        <v>475.60975609756099</v>
      </c>
      <c r="K28" s="13">
        <f t="shared" si="13"/>
        <v>475.60975609756099</v>
      </c>
      <c r="L28" s="13">
        <f t="shared" si="13"/>
        <v>475.60975609756099</v>
      </c>
      <c r="M28" s="13">
        <f t="shared" si="13"/>
        <v>475.60975609756099</v>
      </c>
      <c r="N28" s="13">
        <f t="shared" si="13"/>
        <v>475.60975609756099</v>
      </c>
      <c r="O28" s="13">
        <f t="shared" si="13"/>
        <v>475.60975609756099</v>
      </c>
      <c r="P28" s="13">
        <f t="shared" si="13"/>
        <v>475.60975609756099</v>
      </c>
      <c r="Q28" s="13"/>
    </row>
    <row r="29" spans="1:17" ht="18" customHeight="1" x14ac:dyDescent="0.15">
      <c r="A29" s="12" t="s">
        <v>44</v>
      </c>
      <c r="B29" s="13"/>
      <c r="C29" s="13"/>
      <c r="D29" s="14" t="s">
        <v>45</v>
      </c>
      <c r="E29" s="15">
        <v>410</v>
      </c>
      <c r="F29" s="15">
        <v>410</v>
      </c>
      <c r="G29" s="15">
        <v>410</v>
      </c>
      <c r="H29" s="15">
        <v>410</v>
      </c>
      <c r="I29" s="15">
        <v>410</v>
      </c>
      <c r="J29" s="15">
        <v>410</v>
      </c>
      <c r="K29" s="15">
        <v>410</v>
      </c>
      <c r="L29" s="15">
        <v>410</v>
      </c>
      <c r="M29" s="15">
        <v>410</v>
      </c>
      <c r="N29" s="15">
        <v>410</v>
      </c>
      <c r="O29" s="15">
        <v>410</v>
      </c>
      <c r="P29" s="15">
        <v>410</v>
      </c>
      <c r="Q29" s="13"/>
    </row>
  </sheetData>
  <sheetProtection selectLockedCells="1" selectUnlockedCells="1"/>
  <phoneticPr fontId="3"/>
  <pageMargins left="0.39374999999999999" right="0.39374999999999999" top="0.74791666666666667" bottom="0.74791666666666667" header="0.51111111111111107" footer="0.51111111111111107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変動損益計算書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2015-11-15T15:42:08Z</dcterms:created>
  <dcterms:modified xsi:type="dcterms:W3CDTF">2015-11-15T15:42:32Z</dcterms:modified>
</cp:coreProperties>
</file>